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4185" windowWidth="8880" windowHeight="4560" tabRatio="843" activeTab="0"/>
  </bookViews>
  <sheets>
    <sheet name="Régionales Digne 2021" sheetId="1" r:id="rId1"/>
  </sheets>
  <definedNames>
    <definedName name="_xlnm.Print_Area" localSheetId="0">'Régionales Digne 2021'!$A$3:$P$36</definedName>
  </definedNames>
  <calcPr fullCalcOnLoad="1"/>
</workbook>
</file>

<file path=xl/sharedStrings.xml><?xml version="1.0" encoding="utf-8"?>
<sst xmlns="http://schemas.openxmlformats.org/spreadsheetml/2006/main" count="94" uniqueCount="40">
  <si>
    <t>Inscrits</t>
  </si>
  <si>
    <t>Votants</t>
  </si>
  <si>
    <t>Nuls</t>
  </si>
  <si>
    <t>Exprimés</t>
  </si>
  <si>
    <t>HOTEL VILLE</t>
  </si>
  <si>
    <t>BORRELY</t>
  </si>
  <si>
    <t>%</t>
  </si>
  <si>
    <t xml:space="preserve"> </t>
  </si>
  <si>
    <t xml:space="preserve">  </t>
  </si>
  <si>
    <t>ERMITAGE</t>
  </si>
  <si>
    <t>Blancs</t>
  </si>
  <si>
    <t>ECOLE AUGIERS</t>
  </si>
  <si>
    <t>ECOLE MOULIN</t>
  </si>
  <si>
    <t>ECOLE SIEYES</t>
  </si>
  <si>
    <t>Emargements</t>
  </si>
  <si>
    <t>TOTAL DIGNE  1</t>
  </si>
  <si>
    <t>TOTAL DIGNE  2</t>
  </si>
  <si>
    <t>TOTAL DIGNE</t>
  </si>
  <si>
    <t>MAT ARCHES</t>
  </si>
  <si>
    <t>BEAUSOLEIL</t>
  </si>
  <si>
    <t>Bureau de vote</t>
  </si>
  <si>
    <t>Lutte ouvrière
BONNET</t>
  </si>
  <si>
    <t>PERCHOT</t>
  </si>
  <si>
    <t>GAVOTS</t>
  </si>
  <si>
    <t>FERREOLS</t>
  </si>
  <si>
    <t>HALLE SPORTS</t>
  </si>
  <si>
    <t>DEROGATOIRE</t>
  </si>
  <si>
    <t>Rassemblement écologique
FELIZIA</t>
  </si>
  <si>
    <t>Ecologie au centre
GOVERNATORI</t>
  </si>
  <si>
    <t>Notre région d'abord
MUSELIER</t>
  </si>
  <si>
    <t>Un notre monde
VINCENZI</t>
  </si>
  <si>
    <t>Zou !
LAUPIES</t>
  </si>
  <si>
    <t>Construisons la région ...
MARIANI</t>
  </si>
  <si>
    <t>OUI  
la provence !
GUERRERA</t>
  </si>
  <si>
    <t>RESULTATS DES ELECTIONS REGIONALES 2021 A DIGNE-LES-BAINS</t>
  </si>
  <si>
    <t>PREMIER TOUR DE L'ELECTION DIMANCHE 20 JUIN 2021</t>
  </si>
  <si>
    <t>DEUXIEME TOUR DE L'ELECTION DIMANCHE 27 JUIN 2021</t>
  </si>
  <si>
    <r>
      <rPr>
        <sz val="7"/>
        <rFont val="Arial"/>
        <family val="2"/>
      </rPr>
      <t>Rassemblement de la droite ...</t>
    </r>
    <r>
      <rPr>
        <sz val="8"/>
        <rFont val="Arial"/>
        <family val="2"/>
      </rPr>
      <t xml:space="preserve">
CHUISANO</t>
    </r>
  </si>
  <si>
    <r>
      <rPr>
        <sz val="10"/>
        <rFont val="Arial"/>
        <family val="2"/>
      </rPr>
      <t>Construisons la région ...</t>
    </r>
    <r>
      <rPr>
        <sz val="8"/>
        <rFont val="Arial"/>
        <family val="2"/>
      </rPr>
      <t xml:space="preserve">
</t>
    </r>
    <r>
      <rPr>
        <sz val="14"/>
        <rFont val="Arial"/>
        <family val="2"/>
      </rPr>
      <t>MARIANI</t>
    </r>
  </si>
  <si>
    <r>
      <rPr>
        <sz val="10"/>
        <rFont val="Arial"/>
        <family val="2"/>
      </rPr>
      <t>Notre région 
d'abord</t>
    </r>
    <r>
      <rPr>
        <sz val="8"/>
        <rFont val="Arial"/>
        <family val="2"/>
      </rPr>
      <t xml:space="preserve">
</t>
    </r>
    <r>
      <rPr>
        <sz val="14"/>
        <rFont val="Arial"/>
        <family val="2"/>
      </rPr>
      <t>MUSELIER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</si>
</sst>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10" fontId="27" fillId="0" borderId="0" xfId="0" applyNumberFormat="1" applyFont="1" applyFill="1" applyBorder="1" applyAlignment="1" applyProtection="1">
      <alignment horizontal="center" vertical="center"/>
      <protection/>
    </xf>
    <xf numFmtId="10" fontId="2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>
      <alignment horizontal="center" vertical="center"/>
    </xf>
    <xf numFmtId="10" fontId="2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71"/>
  <sheetViews>
    <sheetView showGridLines="0" tabSelected="1" zoomScale="79" zoomScaleNormal="79" zoomScaleSheetLayoutView="75" workbookViewId="0" topLeftCell="A40">
      <selection activeCell="D85" sqref="D85"/>
    </sheetView>
  </sheetViews>
  <sheetFormatPr defaultColWidth="11.421875" defaultRowHeight="12.75"/>
  <cols>
    <col min="1" max="1" width="20.421875" style="8" customWidth="1"/>
    <col min="2" max="2" width="8.8515625" style="9" customWidth="1"/>
    <col min="3" max="3" width="8.7109375" style="9" customWidth="1"/>
    <col min="4" max="4" width="10.00390625" style="9" customWidth="1"/>
    <col min="5" max="5" width="8.7109375" style="9" customWidth="1"/>
    <col min="6" max="6" width="8.8515625" style="9" customWidth="1"/>
    <col min="7" max="7" width="11.00390625" style="9" customWidth="1"/>
    <col min="8" max="8" width="13.140625" style="9" customWidth="1"/>
    <col min="9" max="9" width="11.8515625" style="9" customWidth="1"/>
    <col min="10" max="10" width="12.00390625" style="9" customWidth="1"/>
    <col min="11" max="11" width="11.8515625" style="9" customWidth="1"/>
    <col min="12" max="12" width="11.57421875" style="9" customWidth="1"/>
    <col min="13" max="13" width="11.8515625" style="9" customWidth="1"/>
    <col min="14" max="14" width="12.140625" style="9" customWidth="1"/>
    <col min="15" max="16" width="12.00390625" style="9" customWidth="1"/>
    <col min="17" max="17" width="10.7109375" style="10" customWidth="1"/>
    <col min="18" max="18" width="10.57421875" style="10" customWidth="1"/>
    <col min="19" max="19" width="10.7109375" style="11" customWidth="1"/>
    <col min="20" max="16384" width="11.421875" style="11" customWidth="1"/>
  </cols>
  <sheetData>
    <row r="1" ht="14.25">
      <c r="A1" s="8" t="s">
        <v>34</v>
      </c>
    </row>
    <row r="2" ht="14.25">
      <c r="A2" s="8" t="s">
        <v>35</v>
      </c>
    </row>
    <row r="3" spans="1:19" ht="58.5" customHeight="1">
      <c r="A3" s="12" t="s">
        <v>20</v>
      </c>
      <c r="B3" s="2" t="s">
        <v>0</v>
      </c>
      <c r="C3" s="3" t="s">
        <v>14</v>
      </c>
      <c r="D3" s="2" t="s">
        <v>1</v>
      </c>
      <c r="E3" s="2" t="s">
        <v>10</v>
      </c>
      <c r="F3" s="2" t="s">
        <v>2</v>
      </c>
      <c r="G3" s="4" t="s">
        <v>3</v>
      </c>
      <c r="H3" s="5" t="s">
        <v>21</v>
      </c>
      <c r="I3" s="5" t="s">
        <v>27</v>
      </c>
      <c r="J3" s="5" t="s">
        <v>30</v>
      </c>
      <c r="K3" s="5" t="s">
        <v>28</v>
      </c>
      <c r="L3" s="5" t="s">
        <v>31</v>
      </c>
      <c r="M3" s="5" t="s">
        <v>32</v>
      </c>
      <c r="N3" s="5" t="s">
        <v>37</v>
      </c>
      <c r="O3" s="5" t="s">
        <v>33</v>
      </c>
      <c r="P3" s="5" t="s">
        <v>29</v>
      </c>
      <c r="Q3" s="6"/>
      <c r="R3" s="6"/>
      <c r="S3" s="7"/>
    </row>
    <row r="4" spans="1:19" s="18" customFormat="1" ht="19.5" customHeight="1">
      <c r="A4" s="13">
        <v>1</v>
      </c>
      <c r="B4" s="14">
        <v>798</v>
      </c>
      <c r="C4" s="14">
        <v>301</v>
      </c>
      <c r="D4" s="14">
        <v>301</v>
      </c>
      <c r="E4" s="14">
        <v>9</v>
      </c>
      <c r="F4" s="14">
        <v>1</v>
      </c>
      <c r="G4" s="14">
        <v>291</v>
      </c>
      <c r="H4" s="15">
        <v>8</v>
      </c>
      <c r="I4" s="15">
        <v>63</v>
      </c>
      <c r="J4" s="15">
        <v>2</v>
      </c>
      <c r="K4" s="15">
        <v>19</v>
      </c>
      <c r="L4" s="15">
        <v>5</v>
      </c>
      <c r="M4" s="15">
        <v>81</v>
      </c>
      <c r="N4" s="15">
        <v>3</v>
      </c>
      <c r="O4" s="15">
        <v>7</v>
      </c>
      <c r="P4" s="15">
        <v>103</v>
      </c>
      <c r="Q4" s="16"/>
      <c r="R4" s="16"/>
      <c r="S4" s="17"/>
    </row>
    <row r="5" spans="1:19" s="21" customFormat="1" ht="13.5" customHeight="1">
      <c r="A5" s="13" t="s">
        <v>4</v>
      </c>
      <c r="B5" s="19" t="s">
        <v>7</v>
      </c>
      <c r="C5" s="19"/>
      <c r="D5" s="20">
        <f>(1/B4)*D4</f>
        <v>0.3771929824561403</v>
      </c>
      <c r="E5" s="20">
        <f>(1/D4)*E4</f>
        <v>0.029900332225913623</v>
      </c>
      <c r="F5" s="20">
        <f>(1/D4)*F4</f>
        <v>0.0033222591362126247</v>
      </c>
      <c r="G5" s="20">
        <f>(1/D4)*G4</f>
        <v>0.9667774086378738</v>
      </c>
      <c r="H5" s="20">
        <f aca="true" t="shared" si="0" ref="H5:P5">(1/$G$4)*H4</f>
        <v>0.027491408934707903</v>
      </c>
      <c r="I5" s="20">
        <f t="shared" si="0"/>
        <v>0.21649484536082475</v>
      </c>
      <c r="J5" s="20">
        <f t="shared" si="0"/>
        <v>0.006872852233676976</v>
      </c>
      <c r="K5" s="20">
        <f t="shared" si="0"/>
        <v>0.06529209621993128</v>
      </c>
      <c r="L5" s="20">
        <f t="shared" si="0"/>
        <v>0.01718213058419244</v>
      </c>
      <c r="M5" s="20">
        <f t="shared" si="0"/>
        <v>0.27835051546391754</v>
      </c>
      <c r="N5" s="20">
        <f t="shared" si="0"/>
        <v>0.010309278350515464</v>
      </c>
      <c r="O5" s="20">
        <f t="shared" si="0"/>
        <v>0.024054982817869414</v>
      </c>
      <c r="P5" s="20">
        <f t="shared" si="0"/>
        <v>0.3539518900343643</v>
      </c>
      <c r="Q5" s="1"/>
      <c r="R5" s="1"/>
      <c r="S5" s="17"/>
    </row>
    <row r="6" spans="1:19" s="18" customFormat="1" ht="19.5" customHeight="1">
      <c r="A6" s="13">
        <v>2</v>
      </c>
      <c r="B6" s="14">
        <v>829</v>
      </c>
      <c r="C6" s="14">
        <v>237</v>
      </c>
      <c r="D6" s="14">
        <v>237</v>
      </c>
      <c r="E6" s="14">
        <v>7</v>
      </c>
      <c r="F6" s="14">
        <v>7</v>
      </c>
      <c r="G6" s="14">
        <v>223</v>
      </c>
      <c r="H6" s="15">
        <v>12</v>
      </c>
      <c r="I6" s="15">
        <v>55</v>
      </c>
      <c r="J6" s="15">
        <v>0</v>
      </c>
      <c r="K6" s="15">
        <v>10</v>
      </c>
      <c r="L6" s="15">
        <v>4</v>
      </c>
      <c r="M6" s="15">
        <v>55</v>
      </c>
      <c r="N6" s="15">
        <v>3</v>
      </c>
      <c r="O6" s="15">
        <v>8</v>
      </c>
      <c r="P6" s="15">
        <v>76</v>
      </c>
      <c r="Q6" s="16"/>
      <c r="R6" s="16"/>
      <c r="S6" s="17"/>
    </row>
    <row r="7" spans="1:19" s="21" customFormat="1" ht="13.5" customHeight="1">
      <c r="A7" s="13" t="s">
        <v>22</v>
      </c>
      <c r="B7" s="19" t="s">
        <v>7</v>
      </c>
      <c r="C7" s="19"/>
      <c r="D7" s="20">
        <f>(1/B6)*D6</f>
        <v>0.28588661037394447</v>
      </c>
      <c r="E7" s="20">
        <f>(1/D6)*E6</f>
        <v>0.02953586497890295</v>
      </c>
      <c r="F7" s="20">
        <f>(1/D6)*F6</f>
        <v>0.02953586497890295</v>
      </c>
      <c r="G7" s="20">
        <f>(1/D6)*G6</f>
        <v>0.940928270042194</v>
      </c>
      <c r="H7" s="20">
        <f aca="true" t="shared" si="1" ref="H7:P7">(1/$G$6)*H6</f>
        <v>0.053811659192825115</v>
      </c>
      <c r="I7" s="20">
        <f t="shared" si="1"/>
        <v>0.24663677130044842</v>
      </c>
      <c r="J7" s="20">
        <f t="shared" si="1"/>
        <v>0</v>
      </c>
      <c r="K7" s="20">
        <f t="shared" si="1"/>
        <v>0.04484304932735426</v>
      </c>
      <c r="L7" s="20">
        <f t="shared" si="1"/>
        <v>0.017937219730941704</v>
      </c>
      <c r="M7" s="20">
        <f t="shared" si="1"/>
        <v>0.24663677130044842</v>
      </c>
      <c r="N7" s="20">
        <f t="shared" si="1"/>
        <v>0.013452914798206279</v>
      </c>
      <c r="O7" s="20">
        <f t="shared" si="1"/>
        <v>0.03587443946188341</v>
      </c>
      <c r="P7" s="20">
        <f t="shared" si="1"/>
        <v>0.34080717488789236</v>
      </c>
      <c r="Q7" s="1"/>
      <c r="R7" s="1"/>
      <c r="S7" s="17"/>
    </row>
    <row r="8" spans="1:19" s="18" customFormat="1" ht="19.5" customHeight="1">
      <c r="A8" s="13">
        <v>3</v>
      </c>
      <c r="B8" s="14">
        <v>839</v>
      </c>
      <c r="C8" s="14">
        <v>334</v>
      </c>
      <c r="D8" s="14">
        <v>334</v>
      </c>
      <c r="E8" s="14">
        <v>3</v>
      </c>
      <c r="F8" s="14">
        <v>6</v>
      </c>
      <c r="G8" s="14">
        <v>325</v>
      </c>
      <c r="H8" s="15">
        <v>13</v>
      </c>
      <c r="I8" s="15">
        <v>108</v>
      </c>
      <c r="J8" s="15">
        <v>1</v>
      </c>
      <c r="K8" s="15">
        <v>19</v>
      </c>
      <c r="L8" s="15">
        <v>4</v>
      </c>
      <c r="M8" s="15">
        <v>64</v>
      </c>
      <c r="N8" s="15">
        <v>8</v>
      </c>
      <c r="O8" s="15">
        <v>7</v>
      </c>
      <c r="P8" s="15">
        <v>101</v>
      </c>
      <c r="Q8" s="16"/>
      <c r="R8" s="16"/>
      <c r="S8" s="17"/>
    </row>
    <row r="9" spans="1:19" s="21" customFormat="1" ht="13.5" customHeight="1">
      <c r="A9" s="13" t="s">
        <v>23</v>
      </c>
      <c r="B9" s="19" t="s">
        <v>8</v>
      </c>
      <c r="C9" s="19"/>
      <c r="D9" s="20">
        <f>(1/B8)*D8</f>
        <v>0.3980929678188319</v>
      </c>
      <c r="E9" s="20">
        <f>(1/D8)*E8</f>
        <v>0.008982035928143714</v>
      </c>
      <c r="F9" s="20">
        <f>(1/D8)*F8</f>
        <v>0.017964071856287428</v>
      </c>
      <c r="G9" s="20">
        <f>(1/D8)*G8</f>
        <v>0.9730538922155689</v>
      </c>
      <c r="H9" s="20">
        <f aca="true" t="shared" si="2" ref="H9:P9">(1/$G$8)*H8</f>
        <v>0.04</v>
      </c>
      <c r="I9" s="20">
        <f t="shared" si="2"/>
        <v>0.3323076923076923</v>
      </c>
      <c r="J9" s="20">
        <f t="shared" si="2"/>
        <v>0.003076923076923077</v>
      </c>
      <c r="K9" s="20">
        <f t="shared" si="2"/>
        <v>0.05846153846153846</v>
      </c>
      <c r="L9" s="20">
        <f t="shared" si="2"/>
        <v>0.012307692307692308</v>
      </c>
      <c r="M9" s="20">
        <f t="shared" si="2"/>
        <v>0.19692307692307692</v>
      </c>
      <c r="N9" s="20">
        <f t="shared" si="2"/>
        <v>0.024615384615384615</v>
      </c>
      <c r="O9" s="20">
        <f t="shared" si="2"/>
        <v>0.021538461538461538</v>
      </c>
      <c r="P9" s="20">
        <f t="shared" si="2"/>
        <v>0.31076923076923074</v>
      </c>
      <c r="Q9" s="1"/>
      <c r="R9" s="1"/>
      <c r="S9" s="17"/>
    </row>
    <row r="10" spans="1:19" s="18" customFormat="1" ht="19.5" customHeight="1">
      <c r="A10" s="13">
        <v>4</v>
      </c>
      <c r="B10" s="14">
        <v>832</v>
      </c>
      <c r="C10" s="14">
        <v>301</v>
      </c>
      <c r="D10" s="14">
        <v>301</v>
      </c>
      <c r="E10" s="14">
        <v>5</v>
      </c>
      <c r="F10" s="14">
        <v>9</v>
      </c>
      <c r="G10" s="14">
        <v>287</v>
      </c>
      <c r="H10" s="15">
        <v>13</v>
      </c>
      <c r="I10" s="15">
        <v>65</v>
      </c>
      <c r="J10" s="15">
        <v>0</v>
      </c>
      <c r="K10" s="15">
        <v>14</v>
      </c>
      <c r="L10" s="15">
        <v>5</v>
      </c>
      <c r="M10" s="15">
        <v>77</v>
      </c>
      <c r="N10" s="15">
        <v>8</v>
      </c>
      <c r="O10" s="15">
        <v>11</v>
      </c>
      <c r="P10" s="15">
        <v>94</v>
      </c>
      <c r="Q10" s="16"/>
      <c r="R10" s="16"/>
      <c r="S10" s="17"/>
    </row>
    <row r="11" spans="1:19" s="21" customFormat="1" ht="13.5" customHeight="1">
      <c r="A11" s="13" t="s">
        <v>5</v>
      </c>
      <c r="B11" s="19" t="s">
        <v>8</v>
      </c>
      <c r="C11" s="19"/>
      <c r="D11" s="20">
        <f>(1/B10)*D10</f>
        <v>0.3617788461538462</v>
      </c>
      <c r="E11" s="20">
        <f>(1/D10)*E10</f>
        <v>0.016611295681063124</v>
      </c>
      <c r="F11" s="20">
        <f>(1/D10)*F10</f>
        <v>0.029900332225913623</v>
      </c>
      <c r="G11" s="20">
        <f>(1/D10)*G10</f>
        <v>0.9534883720930233</v>
      </c>
      <c r="H11" s="20">
        <f aca="true" t="shared" si="3" ref="H11:P11">(1/$G$10)*H10</f>
        <v>0.04529616724738676</v>
      </c>
      <c r="I11" s="20">
        <f t="shared" si="3"/>
        <v>0.2264808362369338</v>
      </c>
      <c r="J11" s="20">
        <f t="shared" si="3"/>
        <v>0</v>
      </c>
      <c r="K11" s="20">
        <f t="shared" si="3"/>
        <v>0.04878048780487805</v>
      </c>
      <c r="L11" s="20">
        <f t="shared" si="3"/>
        <v>0.017421602787456445</v>
      </c>
      <c r="M11" s="20">
        <f t="shared" si="3"/>
        <v>0.2682926829268293</v>
      </c>
      <c r="N11" s="20">
        <f t="shared" si="3"/>
        <v>0.027874564459930314</v>
      </c>
      <c r="O11" s="20">
        <f t="shared" si="3"/>
        <v>0.03832752613240418</v>
      </c>
      <c r="P11" s="20">
        <f t="shared" si="3"/>
        <v>0.32752613240418116</v>
      </c>
      <c r="Q11" s="1"/>
      <c r="R11" s="1"/>
      <c r="S11" s="17"/>
    </row>
    <row r="12" spans="1:19" s="18" customFormat="1" ht="19.5" customHeight="1">
      <c r="A12" s="13">
        <v>5</v>
      </c>
      <c r="B12" s="14">
        <v>1035</v>
      </c>
      <c r="C12" s="14">
        <v>303</v>
      </c>
      <c r="D12" s="14">
        <v>303</v>
      </c>
      <c r="E12" s="14">
        <v>11</v>
      </c>
      <c r="F12" s="14">
        <v>7</v>
      </c>
      <c r="G12" s="14">
        <v>285</v>
      </c>
      <c r="H12" s="15">
        <v>12</v>
      </c>
      <c r="I12" s="15">
        <v>55</v>
      </c>
      <c r="J12" s="15">
        <v>0</v>
      </c>
      <c r="K12" s="15">
        <v>19</v>
      </c>
      <c r="L12" s="15">
        <v>5</v>
      </c>
      <c r="M12" s="15">
        <v>70</v>
      </c>
      <c r="N12" s="15">
        <v>5</v>
      </c>
      <c r="O12" s="15">
        <v>6</v>
      </c>
      <c r="P12" s="15">
        <v>113</v>
      </c>
      <c r="Q12" s="16"/>
      <c r="R12" s="16"/>
      <c r="S12" s="17"/>
    </row>
    <row r="13" spans="1:19" s="21" customFormat="1" ht="13.5" customHeight="1">
      <c r="A13" s="13" t="s">
        <v>18</v>
      </c>
      <c r="B13" s="19" t="s">
        <v>7</v>
      </c>
      <c r="C13" s="19"/>
      <c r="D13" s="20">
        <f>(1/B12)*D12</f>
        <v>0.2927536231884058</v>
      </c>
      <c r="E13" s="20">
        <f>(1/D12)*E12</f>
        <v>0.036303630363036306</v>
      </c>
      <c r="F13" s="20">
        <f>(1/D12)*F12</f>
        <v>0.023102310231023104</v>
      </c>
      <c r="G13" s="20">
        <f>(1/D12)*G12</f>
        <v>0.9405940594059407</v>
      </c>
      <c r="H13" s="20">
        <f aca="true" t="shared" si="4" ref="H13:P13">(1/$G$12)*H12</f>
        <v>0.042105263157894736</v>
      </c>
      <c r="I13" s="20">
        <f t="shared" si="4"/>
        <v>0.1929824561403509</v>
      </c>
      <c r="J13" s="20">
        <f t="shared" si="4"/>
        <v>0</v>
      </c>
      <c r="K13" s="20">
        <f t="shared" si="4"/>
        <v>0.06666666666666667</v>
      </c>
      <c r="L13" s="20">
        <f t="shared" si="4"/>
        <v>0.017543859649122806</v>
      </c>
      <c r="M13" s="20">
        <f t="shared" si="4"/>
        <v>0.2456140350877193</v>
      </c>
      <c r="N13" s="20">
        <f t="shared" si="4"/>
        <v>0.017543859649122806</v>
      </c>
      <c r="O13" s="20">
        <f t="shared" si="4"/>
        <v>0.021052631578947368</v>
      </c>
      <c r="P13" s="20">
        <f t="shared" si="4"/>
        <v>0.39649122807017545</v>
      </c>
      <c r="Q13" s="1"/>
      <c r="R13" s="1"/>
      <c r="S13" s="17"/>
    </row>
    <row r="14" spans="1:19" s="21" customFormat="1" ht="19.5" customHeight="1">
      <c r="A14" s="13">
        <v>6</v>
      </c>
      <c r="B14" s="14">
        <v>774</v>
      </c>
      <c r="C14" s="14">
        <v>318</v>
      </c>
      <c r="D14" s="14">
        <v>319</v>
      </c>
      <c r="E14" s="14">
        <v>10</v>
      </c>
      <c r="F14" s="14">
        <v>2</v>
      </c>
      <c r="G14" s="14">
        <v>307</v>
      </c>
      <c r="H14" s="15">
        <v>12</v>
      </c>
      <c r="I14" s="15">
        <v>73</v>
      </c>
      <c r="J14" s="15">
        <v>0</v>
      </c>
      <c r="K14" s="15">
        <v>13</v>
      </c>
      <c r="L14" s="15">
        <v>0</v>
      </c>
      <c r="M14" s="15">
        <v>85</v>
      </c>
      <c r="N14" s="15">
        <v>6</v>
      </c>
      <c r="O14" s="15">
        <v>8</v>
      </c>
      <c r="P14" s="15">
        <v>110</v>
      </c>
      <c r="Q14" s="16"/>
      <c r="R14" s="16"/>
      <c r="S14" s="17"/>
    </row>
    <row r="15" spans="1:19" ht="13.5" customHeight="1">
      <c r="A15" s="13" t="s">
        <v>9</v>
      </c>
      <c r="B15" s="19" t="s">
        <v>7</v>
      </c>
      <c r="C15" s="19"/>
      <c r="D15" s="20">
        <f>(1/B14)*D14</f>
        <v>0.41214470284237725</v>
      </c>
      <c r="E15" s="20">
        <f>(1/D14)*E14</f>
        <v>0.03134796238244514</v>
      </c>
      <c r="F15" s="20">
        <f>(1/D14)*F14</f>
        <v>0.006269592476489028</v>
      </c>
      <c r="G15" s="20">
        <f>(1/D14)*G14</f>
        <v>0.9623824451410657</v>
      </c>
      <c r="H15" s="20">
        <f aca="true" t="shared" si="5" ref="H15:P15">(1/$G$14)*H14</f>
        <v>0.03908794788273616</v>
      </c>
      <c r="I15" s="20">
        <f t="shared" si="5"/>
        <v>0.23778501628664497</v>
      </c>
      <c r="J15" s="20">
        <f t="shared" si="5"/>
        <v>0</v>
      </c>
      <c r="K15" s="20">
        <f t="shared" si="5"/>
        <v>0.042345276872964174</v>
      </c>
      <c r="L15" s="20">
        <f t="shared" si="5"/>
        <v>0</v>
      </c>
      <c r="M15" s="20">
        <f t="shared" si="5"/>
        <v>0.2768729641693811</v>
      </c>
      <c r="N15" s="20">
        <f t="shared" si="5"/>
        <v>0.01954397394136808</v>
      </c>
      <c r="O15" s="20">
        <f t="shared" si="5"/>
        <v>0.026058631921824105</v>
      </c>
      <c r="P15" s="20">
        <f t="shared" si="5"/>
        <v>0.3583061889250814</v>
      </c>
      <c r="Q15" s="16"/>
      <c r="R15" s="16"/>
      <c r="S15" s="17"/>
    </row>
    <row r="16" spans="1:19" ht="19.5" customHeight="1">
      <c r="A16" s="13">
        <v>7</v>
      </c>
      <c r="B16" s="14">
        <v>975</v>
      </c>
      <c r="C16" s="14">
        <v>405</v>
      </c>
      <c r="D16" s="14">
        <v>405</v>
      </c>
      <c r="E16" s="14">
        <v>11</v>
      </c>
      <c r="F16" s="14">
        <v>7</v>
      </c>
      <c r="G16" s="14">
        <v>387</v>
      </c>
      <c r="H16" s="15">
        <v>20</v>
      </c>
      <c r="I16" s="15">
        <v>86</v>
      </c>
      <c r="J16" s="15">
        <v>6</v>
      </c>
      <c r="K16" s="15">
        <v>23</v>
      </c>
      <c r="L16" s="15">
        <v>6</v>
      </c>
      <c r="M16" s="15">
        <v>81</v>
      </c>
      <c r="N16" s="15">
        <v>11</v>
      </c>
      <c r="O16" s="15">
        <v>16</v>
      </c>
      <c r="P16" s="15">
        <v>138</v>
      </c>
      <c r="Q16" s="16"/>
      <c r="R16" s="16"/>
      <c r="S16" s="17"/>
    </row>
    <row r="17" spans="1:19" ht="13.5" customHeight="1">
      <c r="A17" s="13" t="s">
        <v>19</v>
      </c>
      <c r="B17" s="19" t="s">
        <v>7</v>
      </c>
      <c r="C17" s="19"/>
      <c r="D17" s="20">
        <f>(1/B16)*D16</f>
        <v>0.4153846153846154</v>
      </c>
      <c r="E17" s="20">
        <f>(1/D16)*E16</f>
        <v>0.027160493827160494</v>
      </c>
      <c r="F17" s="20">
        <f>(1/D16)*F16</f>
        <v>0.01728395061728395</v>
      </c>
      <c r="G17" s="20">
        <f>(1/D16)*G16</f>
        <v>0.9555555555555555</v>
      </c>
      <c r="H17" s="20">
        <f aca="true" t="shared" si="6" ref="H17:P17">(1/$G$16)*H16</f>
        <v>0.0516795865633075</v>
      </c>
      <c r="I17" s="20">
        <f t="shared" si="6"/>
        <v>0.22222222222222224</v>
      </c>
      <c r="J17" s="20">
        <f t="shared" si="6"/>
        <v>0.015503875968992248</v>
      </c>
      <c r="K17" s="20">
        <f t="shared" si="6"/>
        <v>0.05943152454780362</v>
      </c>
      <c r="L17" s="20">
        <f t="shared" si="6"/>
        <v>0.015503875968992248</v>
      </c>
      <c r="M17" s="20">
        <f t="shared" si="6"/>
        <v>0.20930232558139536</v>
      </c>
      <c r="N17" s="20">
        <f t="shared" si="6"/>
        <v>0.028423772609819122</v>
      </c>
      <c r="O17" s="20">
        <f t="shared" si="6"/>
        <v>0.041343669250646</v>
      </c>
      <c r="P17" s="20">
        <f t="shared" si="6"/>
        <v>0.35658914728682173</v>
      </c>
      <c r="Q17" s="16"/>
      <c r="R17" s="16"/>
      <c r="S17" s="17"/>
    </row>
    <row r="18" spans="1:19" s="10" customFormat="1" ht="15.75" customHeight="1">
      <c r="A18" s="22" t="s">
        <v>15</v>
      </c>
      <c r="B18" s="2">
        <f aca="true" t="shared" si="7" ref="B18:P18">B4+B6+B8+B10+B12+B14+B16</f>
        <v>6082</v>
      </c>
      <c r="C18" s="2">
        <f t="shared" si="7"/>
        <v>2199</v>
      </c>
      <c r="D18" s="2">
        <f t="shared" si="7"/>
        <v>2200</v>
      </c>
      <c r="E18" s="2">
        <f t="shared" si="7"/>
        <v>56</v>
      </c>
      <c r="F18" s="2">
        <f t="shared" si="7"/>
        <v>39</v>
      </c>
      <c r="G18" s="2">
        <f t="shared" si="7"/>
        <v>2105</v>
      </c>
      <c r="H18" s="2">
        <f t="shared" si="7"/>
        <v>90</v>
      </c>
      <c r="I18" s="2">
        <f t="shared" si="7"/>
        <v>505</v>
      </c>
      <c r="J18" s="2">
        <f t="shared" si="7"/>
        <v>9</v>
      </c>
      <c r="K18" s="2">
        <f t="shared" si="7"/>
        <v>117</v>
      </c>
      <c r="L18" s="2">
        <f t="shared" si="7"/>
        <v>29</v>
      </c>
      <c r="M18" s="2">
        <f t="shared" si="7"/>
        <v>513</v>
      </c>
      <c r="N18" s="2">
        <f t="shared" si="7"/>
        <v>44</v>
      </c>
      <c r="O18" s="2">
        <f t="shared" si="7"/>
        <v>63</v>
      </c>
      <c r="P18" s="2">
        <f t="shared" si="7"/>
        <v>735</v>
      </c>
      <c r="Q18" s="16"/>
      <c r="R18" s="16"/>
      <c r="S18" s="17"/>
    </row>
    <row r="19" spans="1:19" s="23" customFormat="1" ht="13.5" customHeight="1">
      <c r="A19" s="13" t="s">
        <v>6</v>
      </c>
      <c r="B19" s="19"/>
      <c r="C19" s="19"/>
      <c r="D19" s="20">
        <f>(1/B18)*D18</f>
        <v>0.36172311739559354</v>
      </c>
      <c r="E19" s="20">
        <f>(1/D18)*E18</f>
        <v>0.025454545454545455</v>
      </c>
      <c r="F19" s="20">
        <f>(1/D18)*F18</f>
        <v>0.017727272727272727</v>
      </c>
      <c r="G19" s="20">
        <f>(1/D18)*G18</f>
        <v>0.9568181818181818</v>
      </c>
      <c r="H19" s="20">
        <f aca="true" t="shared" si="8" ref="H19:P19">(1/$G$18)*H18</f>
        <v>0.04275534441805225</v>
      </c>
      <c r="I19" s="20">
        <f t="shared" si="8"/>
        <v>0.23990498812351543</v>
      </c>
      <c r="J19" s="20">
        <f t="shared" si="8"/>
        <v>0.004275534441805225</v>
      </c>
      <c r="K19" s="20">
        <f t="shared" si="8"/>
        <v>0.05558194774346793</v>
      </c>
      <c r="L19" s="20">
        <f t="shared" si="8"/>
        <v>0.013776722090261283</v>
      </c>
      <c r="M19" s="20">
        <f t="shared" si="8"/>
        <v>0.24370546318289787</v>
      </c>
      <c r="N19" s="20">
        <f t="shared" si="8"/>
        <v>0.020902612826603325</v>
      </c>
      <c r="O19" s="20">
        <f t="shared" si="8"/>
        <v>0.02992874109263658</v>
      </c>
      <c r="P19" s="20">
        <f t="shared" si="8"/>
        <v>0.3491686460807601</v>
      </c>
      <c r="Q19" s="1"/>
      <c r="R19" s="1"/>
      <c r="S19" s="17"/>
    </row>
    <row r="20" spans="1:19" s="18" customFormat="1" ht="19.5" customHeight="1">
      <c r="A20" s="13">
        <v>8</v>
      </c>
      <c r="B20" s="14">
        <v>923</v>
      </c>
      <c r="C20" s="14">
        <v>322</v>
      </c>
      <c r="D20" s="14">
        <v>322</v>
      </c>
      <c r="E20" s="14">
        <v>8</v>
      </c>
      <c r="F20" s="14">
        <v>8</v>
      </c>
      <c r="G20" s="14">
        <v>306</v>
      </c>
      <c r="H20" s="15">
        <v>6</v>
      </c>
      <c r="I20" s="15">
        <v>85</v>
      </c>
      <c r="J20" s="15">
        <v>1</v>
      </c>
      <c r="K20" s="15">
        <v>12</v>
      </c>
      <c r="L20" s="15">
        <v>5</v>
      </c>
      <c r="M20" s="15">
        <v>72</v>
      </c>
      <c r="N20" s="15">
        <v>4</v>
      </c>
      <c r="O20" s="15">
        <v>13</v>
      </c>
      <c r="P20" s="15">
        <v>108</v>
      </c>
      <c r="Q20" s="16"/>
      <c r="R20" s="16"/>
      <c r="S20" s="17"/>
    </row>
    <row r="21" spans="1:19" s="21" customFormat="1" ht="13.5" customHeight="1">
      <c r="A21" s="13" t="s">
        <v>24</v>
      </c>
      <c r="B21" s="19" t="s">
        <v>7</v>
      </c>
      <c r="C21" s="19"/>
      <c r="D21" s="20">
        <f>(1/B20)*D20</f>
        <v>0.3488624052004333</v>
      </c>
      <c r="E21" s="20">
        <f>(1/D20)*E20</f>
        <v>0.024844720496894408</v>
      </c>
      <c r="F21" s="20">
        <f>(1/D20)*F20</f>
        <v>0.024844720496894408</v>
      </c>
      <c r="G21" s="20">
        <f>(1/D20)*G20</f>
        <v>0.9503105590062111</v>
      </c>
      <c r="H21" s="20">
        <f aca="true" t="shared" si="9" ref="H21:P21">(1/$G$20)*H20</f>
        <v>0.0196078431372549</v>
      </c>
      <c r="I21" s="20">
        <f t="shared" si="9"/>
        <v>0.2777777777777778</v>
      </c>
      <c r="J21" s="20">
        <f t="shared" si="9"/>
        <v>0.0032679738562091504</v>
      </c>
      <c r="K21" s="20">
        <f t="shared" si="9"/>
        <v>0.0392156862745098</v>
      </c>
      <c r="L21" s="20">
        <f t="shared" si="9"/>
        <v>0.016339869281045753</v>
      </c>
      <c r="M21" s="20">
        <f t="shared" si="9"/>
        <v>0.23529411764705882</v>
      </c>
      <c r="N21" s="20">
        <f t="shared" si="9"/>
        <v>0.013071895424836602</v>
      </c>
      <c r="O21" s="20">
        <f t="shared" si="9"/>
        <v>0.042483660130718956</v>
      </c>
      <c r="P21" s="20">
        <f t="shared" si="9"/>
        <v>0.35294117647058826</v>
      </c>
      <c r="Q21" s="1"/>
      <c r="R21" s="1"/>
      <c r="S21" s="17"/>
    </row>
    <row r="22" spans="1:19" s="18" customFormat="1" ht="19.5" customHeight="1">
      <c r="A22" s="13">
        <v>9</v>
      </c>
      <c r="B22" s="14">
        <v>1014</v>
      </c>
      <c r="C22" s="14">
        <v>399</v>
      </c>
      <c r="D22" s="14">
        <v>399</v>
      </c>
      <c r="E22" s="14">
        <v>10</v>
      </c>
      <c r="F22" s="14">
        <v>10</v>
      </c>
      <c r="G22" s="14">
        <v>379</v>
      </c>
      <c r="H22" s="15">
        <v>16</v>
      </c>
      <c r="I22" s="15">
        <v>85</v>
      </c>
      <c r="J22" s="15">
        <v>0</v>
      </c>
      <c r="K22" s="15">
        <v>9</v>
      </c>
      <c r="L22" s="15">
        <v>10</v>
      </c>
      <c r="M22" s="15">
        <v>107</v>
      </c>
      <c r="N22" s="15">
        <v>3</v>
      </c>
      <c r="O22" s="15">
        <v>13</v>
      </c>
      <c r="P22" s="15">
        <v>136</v>
      </c>
      <c r="Q22" s="16"/>
      <c r="R22" s="16"/>
      <c r="S22" s="17"/>
    </row>
    <row r="23" spans="1:19" s="21" customFormat="1" ht="13.5" customHeight="1">
      <c r="A23" s="13" t="s">
        <v>25</v>
      </c>
      <c r="B23" s="19" t="s">
        <v>7</v>
      </c>
      <c r="C23" s="19"/>
      <c r="D23" s="20">
        <f>(1/B22)*D22</f>
        <v>0.39349112426035504</v>
      </c>
      <c r="E23" s="20" t="s">
        <v>6</v>
      </c>
      <c r="F23" s="20">
        <f>(1/D22)*F22</f>
        <v>0.02506265664160401</v>
      </c>
      <c r="G23" s="20">
        <f>(1/D22)*G22</f>
        <v>0.949874686716792</v>
      </c>
      <c r="H23" s="20">
        <f>(1/G22)*H22</f>
        <v>0.04221635883905013</v>
      </c>
      <c r="I23" s="20">
        <f aca="true" t="shared" si="10" ref="I23:P23">(1/$G$22)*I22</f>
        <v>0.22427440633245382</v>
      </c>
      <c r="J23" s="20">
        <f t="shared" si="10"/>
        <v>0</v>
      </c>
      <c r="K23" s="20">
        <f t="shared" si="10"/>
        <v>0.023746701846965697</v>
      </c>
      <c r="L23" s="20">
        <f t="shared" si="10"/>
        <v>0.02638522427440633</v>
      </c>
      <c r="M23" s="20">
        <f t="shared" si="10"/>
        <v>0.28232189973614774</v>
      </c>
      <c r="N23" s="20">
        <f t="shared" si="10"/>
        <v>0.0079155672823219</v>
      </c>
      <c r="O23" s="20">
        <f t="shared" si="10"/>
        <v>0.03430079155672823</v>
      </c>
      <c r="P23" s="20">
        <f t="shared" si="10"/>
        <v>0.35883905013192613</v>
      </c>
      <c r="Q23" s="1"/>
      <c r="R23" s="1"/>
      <c r="S23" s="17"/>
    </row>
    <row r="24" spans="1:19" s="18" customFormat="1" ht="19.5" customHeight="1">
      <c r="A24" s="13">
        <v>10</v>
      </c>
      <c r="B24" s="14">
        <v>839</v>
      </c>
      <c r="C24" s="14">
        <v>291</v>
      </c>
      <c r="D24" s="14">
        <v>291</v>
      </c>
      <c r="E24" s="14">
        <v>13</v>
      </c>
      <c r="F24" s="14">
        <v>5</v>
      </c>
      <c r="G24" s="14">
        <v>273</v>
      </c>
      <c r="H24" s="15">
        <v>11</v>
      </c>
      <c r="I24" s="15">
        <v>64</v>
      </c>
      <c r="J24" s="15">
        <v>1</v>
      </c>
      <c r="K24" s="15">
        <v>12</v>
      </c>
      <c r="L24" s="15">
        <v>5</v>
      </c>
      <c r="M24" s="15">
        <v>73</v>
      </c>
      <c r="N24" s="15">
        <v>3</v>
      </c>
      <c r="O24" s="15">
        <v>10</v>
      </c>
      <c r="P24" s="15">
        <v>94</v>
      </c>
      <c r="Q24" s="16"/>
      <c r="R24" s="16"/>
      <c r="S24" s="17"/>
    </row>
    <row r="25" spans="1:19" s="21" customFormat="1" ht="13.5" customHeight="1">
      <c r="A25" s="13" t="s">
        <v>12</v>
      </c>
      <c r="B25" s="19" t="s">
        <v>8</v>
      </c>
      <c r="C25" s="19"/>
      <c r="D25" s="20">
        <f>(1/B24)*D24</f>
        <v>0.3468414779499404</v>
      </c>
      <c r="E25" s="20">
        <f>(1/D24)*E24</f>
        <v>0.044673539518900345</v>
      </c>
      <c r="F25" s="20">
        <f>(1/D24)*F24</f>
        <v>0.01718213058419244</v>
      </c>
      <c r="G25" s="20">
        <f>(1/D24)*G24</f>
        <v>0.9381443298969072</v>
      </c>
      <c r="H25" s="20">
        <f aca="true" t="shared" si="11" ref="H25:P25">(1/$G$24)*H24</f>
        <v>0.040293040293040296</v>
      </c>
      <c r="I25" s="20">
        <f t="shared" si="11"/>
        <v>0.23443223443223443</v>
      </c>
      <c r="J25" s="20">
        <f t="shared" si="11"/>
        <v>0.003663003663003663</v>
      </c>
      <c r="K25" s="20">
        <f t="shared" si="11"/>
        <v>0.04395604395604395</v>
      </c>
      <c r="L25" s="20">
        <f t="shared" si="11"/>
        <v>0.018315018315018316</v>
      </c>
      <c r="M25" s="20">
        <f t="shared" si="11"/>
        <v>0.2673992673992674</v>
      </c>
      <c r="N25" s="20">
        <f t="shared" si="11"/>
        <v>0.010989010989010988</v>
      </c>
      <c r="O25" s="20">
        <f t="shared" si="11"/>
        <v>0.03663003663003663</v>
      </c>
      <c r="P25" s="20">
        <f t="shared" si="11"/>
        <v>0.3443223443223443</v>
      </c>
      <c r="Q25" s="1"/>
      <c r="R25" s="1"/>
      <c r="S25" s="17"/>
    </row>
    <row r="26" spans="1:19" s="18" customFormat="1" ht="19.5" customHeight="1">
      <c r="A26" s="13">
        <v>11</v>
      </c>
      <c r="B26" s="14">
        <v>994</v>
      </c>
      <c r="C26" s="14">
        <v>333</v>
      </c>
      <c r="D26" s="14">
        <v>333</v>
      </c>
      <c r="E26" s="14">
        <v>6</v>
      </c>
      <c r="F26" s="14">
        <v>3</v>
      </c>
      <c r="G26" s="14">
        <v>324</v>
      </c>
      <c r="H26" s="15">
        <v>18</v>
      </c>
      <c r="I26" s="15">
        <v>82</v>
      </c>
      <c r="J26" s="15">
        <v>0</v>
      </c>
      <c r="K26" s="15">
        <v>15</v>
      </c>
      <c r="L26" s="15">
        <v>11</v>
      </c>
      <c r="M26" s="15">
        <v>88</v>
      </c>
      <c r="N26" s="15">
        <v>7</v>
      </c>
      <c r="O26" s="15">
        <v>6</v>
      </c>
      <c r="P26" s="15">
        <v>97</v>
      </c>
      <c r="Q26" s="16"/>
      <c r="R26" s="16"/>
      <c r="S26" s="17"/>
    </row>
    <row r="27" spans="1:19" s="21" customFormat="1" ht="13.5" customHeight="1">
      <c r="A27" s="13" t="s">
        <v>13</v>
      </c>
      <c r="B27" s="19" t="s">
        <v>8</v>
      </c>
      <c r="C27" s="19"/>
      <c r="D27" s="20">
        <f>(1/B26)*D26</f>
        <v>0.33501006036217307</v>
      </c>
      <c r="E27" s="20">
        <f>(1/D26)*E26</f>
        <v>0.018018018018018018</v>
      </c>
      <c r="F27" s="20">
        <f>(1/D26)*F26</f>
        <v>0.009009009009009009</v>
      </c>
      <c r="G27" s="20">
        <f>(1/D26)*G26</f>
        <v>0.9729729729729729</v>
      </c>
      <c r="H27" s="20">
        <f aca="true" t="shared" si="12" ref="H27:P27">(1/$G$26)*H26</f>
        <v>0.05555555555555555</v>
      </c>
      <c r="I27" s="20">
        <f t="shared" si="12"/>
        <v>0.25308641975308643</v>
      </c>
      <c r="J27" s="20">
        <f t="shared" si="12"/>
        <v>0</v>
      </c>
      <c r="K27" s="20">
        <f t="shared" si="12"/>
        <v>0.046296296296296294</v>
      </c>
      <c r="L27" s="20">
        <f t="shared" si="12"/>
        <v>0.033950617283950615</v>
      </c>
      <c r="M27" s="20">
        <f t="shared" si="12"/>
        <v>0.2716049382716049</v>
      </c>
      <c r="N27" s="20">
        <f t="shared" si="12"/>
        <v>0.021604938271604937</v>
      </c>
      <c r="O27" s="20">
        <f t="shared" si="12"/>
        <v>0.018518518518518517</v>
      </c>
      <c r="P27" s="20">
        <f t="shared" si="12"/>
        <v>0.2993827160493827</v>
      </c>
      <c r="Q27" s="1"/>
      <c r="R27" s="1"/>
      <c r="S27" s="17"/>
    </row>
    <row r="28" spans="1:19" s="18" customFormat="1" ht="19.5" customHeight="1">
      <c r="A28" s="13">
        <v>12</v>
      </c>
      <c r="B28" s="14">
        <v>790</v>
      </c>
      <c r="C28" s="14">
        <v>267</v>
      </c>
      <c r="D28" s="14">
        <v>267</v>
      </c>
      <c r="E28" s="14">
        <v>11</v>
      </c>
      <c r="F28" s="14">
        <v>10</v>
      </c>
      <c r="G28" s="14">
        <v>246</v>
      </c>
      <c r="H28" s="15">
        <v>5</v>
      </c>
      <c r="I28" s="15">
        <v>74</v>
      </c>
      <c r="J28" s="15">
        <v>0</v>
      </c>
      <c r="K28" s="15">
        <v>13</v>
      </c>
      <c r="L28" s="15">
        <v>7</v>
      </c>
      <c r="M28" s="15">
        <v>48</v>
      </c>
      <c r="N28" s="15">
        <v>3</v>
      </c>
      <c r="O28" s="15">
        <v>8</v>
      </c>
      <c r="P28" s="15">
        <v>88</v>
      </c>
      <c r="Q28" s="16"/>
      <c r="R28" s="16"/>
      <c r="S28" s="17"/>
    </row>
    <row r="29" spans="1:19" s="21" customFormat="1" ht="13.5" customHeight="1">
      <c r="A29" s="13" t="s">
        <v>11</v>
      </c>
      <c r="B29" s="19" t="s">
        <v>7</v>
      </c>
      <c r="C29" s="19"/>
      <c r="D29" s="20">
        <f>(1/B28)*D28</f>
        <v>0.3379746835443038</v>
      </c>
      <c r="E29" s="20">
        <f>(1/D28)*E28</f>
        <v>0.04119850187265918</v>
      </c>
      <c r="F29" s="20">
        <f>(1/D28)*F28</f>
        <v>0.03745318352059925</v>
      </c>
      <c r="G29" s="20">
        <f>(1/D28)*G28</f>
        <v>0.9213483146067416</v>
      </c>
      <c r="H29" s="20">
        <f aca="true" t="shared" si="13" ref="H29:P29">(1/$G$28)*H28</f>
        <v>0.020325203252032523</v>
      </c>
      <c r="I29" s="20">
        <f t="shared" si="13"/>
        <v>0.3008130081300813</v>
      </c>
      <c r="J29" s="20">
        <f t="shared" si="13"/>
        <v>0</v>
      </c>
      <c r="K29" s="20">
        <f t="shared" si="13"/>
        <v>0.052845528455284556</v>
      </c>
      <c r="L29" s="20">
        <f t="shared" si="13"/>
        <v>0.02845528455284553</v>
      </c>
      <c r="M29" s="20">
        <f t="shared" si="13"/>
        <v>0.1951219512195122</v>
      </c>
      <c r="N29" s="20">
        <f t="shared" si="13"/>
        <v>0.012195121951219513</v>
      </c>
      <c r="O29" s="20">
        <f t="shared" si="13"/>
        <v>0.032520325203252036</v>
      </c>
      <c r="P29" s="20">
        <f t="shared" si="13"/>
        <v>0.3577235772357724</v>
      </c>
      <c r="Q29" s="1"/>
      <c r="R29" s="1"/>
      <c r="S29" s="17"/>
    </row>
    <row r="30" spans="1:19" ht="19.5" customHeight="1">
      <c r="A30" s="13">
        <v>13</v>
      </c>
      <c r="B30" s="14">
        <v>6</v>
      </c>
      <c r="C30" s="14">
        <v>4</v>
      </c>
      <c r="D30" s="14">
        <v>4</v>
      </c>
      <c r="E30" s="14">
        <v>0</v>
      </c>
      <c r="F30" s="14">
        <v>0</v>
      </c>
      <c r="G30" s="14">
        <v>4</v>
      </c>
      <c r="H30" s="15">
        <v>1</v>
      </c>
      <c r="I30" s="15">
        <v>1</v>
      </c>
      <c r="J30" s="15">
        <v>0</v>
      </c>
      <c r="K30" s="15">
        <v>1</v>
      </c>
      <c r="L30" s="15">
        <v>1</v>
      </c>
      <c r="M30" s="15">
        <v>0</v>
      </c>
      <c r="N30" s="15">
        <v>0</v>
      </c>
      <c r="O30" s="15">
        <v>0</v>
      </c>
      <c r="P30" s="15">
        <v>0</v>
      </c>
      <c r="Q30" s="16"/>
      <c r="R30" s="16"/>
      <c r="S30" s="17"/>
    </row>
    <row r="31" spans="1:19" ht="13.5" customHeight="1">
      <c r="A31" s="13" t="s">
        <v>26</v>
      </c>
      <c r="B31" s="19" t="s">
        <v>7</v>
      </c>
      <c r="C31" s="19"/>
      <c r="D31" s="20">
        <f>(1/B30)*D30</f>
        <v>0.6666666666666666</v>
      </c>
      <c r="E31" s="20">
        <f>(1/D30)*E30</f>
        <v>0</v>
      </c>
      <c r="F31" s="20">
        <f>(1/D30)*F30</f>
        <v>0</v>
      </c>
      <c r="G31" s="20">
        <f>(1/D30)*G30</f>
        <v>1</v>
      </c>
      <c r="H31" s="20">
        <f aca="true" t="shared" si="14" ref="H31:P31">(1/$G$30)*H30</f>
        <v>0.25</v>
      </c>
      <c r="I31" s="20">
        <f t="shared" si="14"/>
        <v>0.25</v>
      </c>
      <c r="J31" s="20">
        <f t="shared" si="14"/>
        <v>0</v>
      </c>
      <c r="K31" s="20">
        <f t="shared" si="14"/>
        <v>0.25</v>
      </c>
      <c r="L31" s="20">
        <f t="shared" si="14"/>
        <v>0.25</v>
      </c>
      <c r="M31" s="20">
        <f t="shared" si="14"/>
        <v>0</v>
      </c>
      <c r="N31" s="20">
        <f t="shared" si="14"/>
        <v>0</v>
      </c>
      <c r="O31" s="20">
        <f t="shared" si="14"/>
        <v>0</v>
      </c>
      <c r="P31" s="20">
        <f t="shared" si="14"/>
        <v>0</v>
      </c>
      <c r="Q31" s="16"/>
      <c r="R31" s="16"/>
      <c r="S31" s="24"/>
    </row>
    <row r="32" spans="1:19" s="10" customFormat="1" ht="15.75" customHeight="1">
      <c r="A32" s="22" t="s">
        <v>16</v>
      </c>
      <c r="B32" s="2">
        <f aca="true" t="shared" si="15" ref="B32:I32">B20+B22+B24+B26+B28+B30</f>
        <v>4566</v>
      </c>
      <c r="C32" s="2">
        <f t="shared" si="15"/>
        <v>1616</v>
      </c>
      <c r="D32" s="2">
        <f t="shared" si="15"/>
        <v>1616</v>
      </c>
      <c r="E32" s="2">
        <f t="shared" si="15"/>
        <v>48</v>
      </c>
      <c r="F32" s="2">
        <f t="shared" si="15"/>
        <v>36</v>
      </c>
      <c r="G32" s="2">
        <f t="shared" si="15"/>
        <v>1532</v>
      </c>
      <c r="H32" s="2">
        <f t="shared" si="15"/>
        <v>57</v>
      </c>
      <c r="I32" s="2">
        <f t="shared" si="15"/>
        <v>391</v>
      </c>
      <c r="J32" s="2">
        <f aca="true" t="shared" si="16" ref="J32:P32">J20+J22+J24+J26+J28+J30</f>
        <v>2</v>
      </c>
      <c r="K32" s="2">
        <f t="shared" si="16"/>
        <v>62</v>
      </c>
      <c r="L32" s="2">
        <f t="shared" si="16"/>
        <v>39</v>
      </c>
      <c r="M32" s="2">
        <f t="shared" si="16"/>
        <v>388</v>
      </c>
      <c r="N32" s="2">
        <f t="shared" si="16"/>
        <v>20</v>
      </c>
      <c r="O32" s="2">
        <f t="shared" si="16"/>
        <v>50</v>
      </c>
      <c r="P32" s="2">
        <f t="shared" si="16"/>
        <v>523</v>
      </c>
      <c r="Q32" s="16"/>
      <c r="R32" s="16"/>
      <c r="S32" s="17"/>
    </row>
    <row r="33" spans="1:19" s="23" customFormat="1" ht="15.75" customHeight="1">
      <c r="A33" s="13" t="s">
        <v>6</v>
      </c>
      <c r="B33" s="19"/>
      <c r="C33" s="19"/>
      <c r="D33" s="20">
        <f>(1/B32)*D32</f>
        <v>0.3539202803328953</v>
      </c>
      <c r="E33" s="20">
        <f>(1/D32)*E32</f>
        <v>0.0297029702970297</v>
      </c>
      <c r="F33" s="20">
        <f>(1/D32)*F32</f>
        <v>0.022277227722772276</v>
      </c>
      <c r="G33" s="20">
        <f>(1/D32)*G32</f>
        <v>0.9480198019801981</v>
      </c>
      <c r="H33" s="20">
        <f aca="true" t="shared" si="17" ref="H33:P33">(1/$G$32)*H32</f>
        <v>0.03720626631853786</v>
      </c>
      <c r="I33" s="20">
        <f t="shared" si="17"/>
        <v>0.25522193211488253</v>
      </c>
      <c r="J33" s="20">
        <f t="shared" si="17"/>
        <v>0.0013054830287206266</v>
      </c>
      <c r="K33" s="20">
        <f t="shared" si="17"/>
        <v>0.04046997389033943</v>
      </c>
      <c r="L33" s="20">
        <f t="shared" si="17"/>
        <v>0.025456919060052218</v>
      </c>
      <c r="M33" s="20">
        <f t="shared" si="17"/>
        <v>0.25326370757180156</v>
      </c>
      <c r="N33" s="20">
        <f t="shared" si="17"/>
        <v>0.013054830287206266</v>
      </c>
      <c r="O33" s="20">
        <f t="shared" si="17"/>
        <v>0.03263707571801567</v>
      </c>
      <c r="P33" s="20">
        <f t="shared" si="17"/>
        <v>0.3413838120104439</v>
      </c>
      <c r="Q33" s="1"/>
      <c r="R33" s="1"/>
      <c r="S33" s="1"/>
    </row>
    <row r="34" spans="1:19" s="10" customFormat="1" ht="21.75" customHeight="1">
      <c r="A34" s="25" t="s">
        <v>17</v>
      </c>
      <c r="B34" s="26">
        <f aca="true" t="shared" si="18" ref="B34:I34">B18+B32</f>
        <v>10648</v>
      </c>
      <c r="C34" s="26">
        <f t="shared" si="18"/>
        <v>3815</v>
      </c>
      <c r="D34" s="26">
        <f t="shared" si="18"/>
        <v>3816</v>
      </c>
      <c r="E34" s="26">
        <f t="shared" si="18"/>
        <v>104</v>
      </c>
      <c r="F34" s="26">
        <f t="shared" si="18"/>
        <v>75</v>
      </c>
      <c r="G34" s="26">
        <f t="shared" si="18"/>
        <v>3637</v>
      </c>
      <c r="H34" s="27">
        <f t="shared" si="18"/>
        <v>147</v>
      </c>
      <c r="I34" s="27">
        <f t="shared" si="18"/>
        <v>896</v>
      </c>
      <c r="J34" s="27">
        <f aca="true" t="shared" si="19" ref="J34:P34">J18+J32</f>
        <v>11</v>
      </c>
      <c r="K34" s="27">
        <f t="shared" si="19"/>
        <v>179</v>
      </c>
      <c r="L34" s="27">
        <f t="shared" si="19"/>
        <v>68</v>
      </c>
      <c r="M34" s="27">
        <f t="shared" si="19"/>
        <v>901</v>
      </c>
      <c r="N34" s="27">
        <f t="shared" si="19"/>
        <v>64</v>
      </c>
      <c r="O34" s="27">
        <f t="shared" si="19"/>
        <v>113</v>
      </c>
      <c r="P34" s="27">
        <f t="shared" si="19"/>
        <v>1258</v>
      </c>
      <c r="Q34" s="16"/>
      <c r="R34" s="16"/>
      <c r="S34" s="17"/>
    </row>
    <row r="35" spans="1:19" ht="21.75" customHeight="1">
      <c r="A35" s="19" t="s">
        <v>6</v>
      </c>
      <c r="B35" s="28"/>
      <c r="C35" s="28"/>
      <c r="D35" s="29">
        <f>(1/B34)*D34</f>
        <v>0.3583771600300526</v>
      </c>
      <c r="E35" s="29">
        <f>(1/D34)*E34</f>
        <v>0.02725366876310273</v>
      </c>
      <c r="F35" s="29">
        <f>(1/D34)*F34</f>
        <v>0.019654088050314468</v>
      </c>
      <c r="G35" s="29">
        <f>(1/D34)*G34</f>
        <v>0.9530922431865828</v>
      </c>
      <c r="H35" s="30">
        <f aca="true" t="shared" si="20" ref="H35:P35">(1/$G$34)*H34</f>
        <v>0.04041792686279901</v>
      </c>
      <c r="I35" s="30">
        <f t="shared" si="20"/>
        <v>0.24635688754467971</v>
      </c>
      <c r="J35" s="30">
        <f t="shared" si="20"/>
        <v>0.003024470717624416</v>
      </c>
      <c r="K35" s="30">
        <f t="shared" si="20"/>
        <v>0.04921638713225186</v>
      </c>
      <c r="L35" s="30">
        <f t="shared" si="20"/>
        <v>0.0186967280725873</v>
      </c>
      <c r="M35" s="30">
        <f t="shared" si="20"/>
        <v>0.2477316469617817</v>
      </c>
      <c r="N35" s="30">
        <f t="shared" si="20"/>
        <v>0.017596920538905693</v>
      </c>
      <c r="O35" s="30">
        <f t="shared" si="20"/>
        <v>0.031069562826505363</v>
      </c>
      <c r="P35" s="30">
        <f t="shared" si="20"/>
        <v>0.345889469342865</v>
      </c>
      <c r="Q35" s="16"/>
      <c r="R35" s="16"/>
      <c r="S35" s="24"/>
    </row>
    <row r="36" spans="1:16" ht="19.5" customHeight="1">
      <c r="A36" s="31"/>
      <c r="B36" s="32"/>
      <c r="C36" s="32"/>
      <c r="D36" s="33"/>
      <c r="E36" s="32"/>
      <c r="F36" s="32"/>
      <c r="G36" s="32"/>
      <c r="H36" s="33"/>
      <c r="I36" s="33"/>
      <c r="J36" s="33"/>
      <c r="K36" s="33"/>
      <c r="L36" s="33"/>
      <c r="M36" s="33"/>
      <c r="N36" s="33"/>
      <c r="O36" s="33"/>
      <c r="P36" s="33"/>
    </row>
    <row r="37" ht="14.25">
      <c r="A37" s="8" t="s">
        <v>36</v>
      </c>
    </row>
    <row r="39" spans="1:12" ht="72.75">
      <c r="A39" s="34" t="s">
        <v>20</v>
      </c>
      <c r="B39" s="35" t="s">
        <v>0</v>
      </c>
      <c r="C39" s="36" t="s">
        <v>14</v>
      </c>
      <c r="D39" s="35" t="s">
        <v>1</v>
      </c>
      <c r="E39" s="35" t="s">
        <v>10</v>
      </c>
      <c r="F39" s="35" t="s">
        <v>2</v>
      </c>
      <c r="G39" s="37" t="s">
        <v>3</v>
      </c>
      <c r="H39" s="5" t="s">
        <v>38</v>
      </c>
      <c r="I39" s="5" t="s">
        <v>39</v>
      </c>
      <c r="J39" s="38"/>
      <c r="K39" s="38"/>
      <c r="L39" s="7"/>
    </row>
    <row r="40" spans="1:12" ht="14.25">
      <c r="A40" s="39">
        <v>1</v>
      </c>
      <c r="B40" s="14">
        <v>798</v>
      </c>
      <c r="C40" s="14">
        <v>327</v>
      </c>
      <c r="D40" s="14">
        <v>327</v>
      </c>
      <c r="E40" s="14">
        <v>17</v>
      </c>
      <c r="F40" s="14">
        <v>14</v>
      </c>
      <c r="G40" s="14">
        <v>296</v>
      </c>
      <c r="H40" s="15">
        <v>98</v>
      </c>
      <c r="I40" s="15">
        <v>198</v>
      </c>
      <c r="J40" s="24">
        <f>IF(SUM(H40:I40)=G40,"","tot voix&lt;&gt;exp")</f>
      </c>
      <c r="K40" s="24">
        <f>IF(G40=D40-E40-F40,"","err exprimés")</f>
      </c>
      <c r="L40" s="17">
        <f>IF(C40&lt;&gt;D40,"emarg&lt;&gt;votants","")</f>
      </c>
    </row>
    <row r="41" spans="1:12" ht="14.25">
      <c r="A41" s="39" t="s">
        <v>4</v>
      </c>
      <c r="B41" s="33" t="s">
        <v>7</v>
      </c>
      <c r="C41" s="33"/>
      <c r="D41" s="40">
        <f>(1/B40)*D40</f>
        <v>0.40977443609022557</v>
      </c>
      <c r="E41" s="40">
        <f>(1/D40)*E40</f>
        <v>0.05198776758409786</v>
      </c>
      <c r="F41" s="40">
        <f>(1/D40)*F40</f>
        <v>0.04281345565749235</v>
      </c>
      <c r="G41" s="40">
        <f>(1/D40)*G40</f>
        <v>0.9051987767584098</v>
      </c>
      <c r="H41" s="40" t="e">
        <f>(1/$G$2)*H40</f>
        <v>#DIV/0!</v>
      </c>
      <c r="I41" s="40" t="e">
        <f>(1/$G$2)*I40</f>
        <v>#DIV/0!</v>
      </c>
      <c r="J41" s="41"/>
      <c r="K41" s="41"/>
      <c r="L41" s="17"/>
    </row>
    <row r="42" spans="1:12" ht="14.25">
      <c r="A42" s="39">
        <v>2</v>
      </c>
      <c r="B42" s="14">
        <v>829</v>
      </c>
      <c r="C42" s="14">
        <v>275</v>
      </c>
      <c r="D42" s="14">
        <v>275</v>
      </c>
      <c r="E42" s="14">
        <v>26</v>
      </c>
      <c r="F42" s="14">
        <v>22</v>
      </c>
      <c r="G42" s="14">
        <v>227</v>
      </c>
      <c r="H42" s="15">
        <v>90</v>
      </c>
      <c r="I42" s="15">
        <v>137</v>
      </c>
      <c r="J42" s="24">
        <f>IF(SUM(H42:I42)=G42,"","tot voix&lt;&gt;exp")</f>
      </c>
      <c r="K42" s="24">
        <f>IF(G42=D42-E42-F42,"","err exprimés")</f>
      </c>
      <c r="L42" s="17">
        <f>IF(C42&lt;&gt;D42,"emarg&lt;&gt;votants","")</f>
      </c>
    </row>
    <row r="43" spans="1:12" ht="14.25">
      <c r="A43" s="39" t="s">
        <v>22</v>
      </c>
      <c r="B43" s="33" t="s">
        <v>7</v>
      </c>
      <c r="C43" s="33"/>
      <c r="D43" s="40">
        <f>(1/B42)*D42</f>
        <v>0.33172496984318456</v>
      </c>
      <c r="E43" s="40">
        <f>(1/D42)*E42</f>
        <v>0.09454545454545454</v>
      </c>
      <c r="F43" s="40">
        <f>(1/D42)*F42</f>
        <v>0.08</v>
      </c>
      <c r="G43" s="40">
        <f>(1/D42)*G42</f>
        <v>0.8254545454545454</v>
      </c>
      <c r="H43" s="40">
        <f>(1/$G$4)*H42</f>
        <v>0.30927835051546393</v>
      </c>
      <c r="I43" s="40">
        <f>(1/$G$4)*I42</f>
        <v>0.47079037800687284</v>
      </c>
      <c r="J43" s="41"/>
      <c r="K43" s="41"/>
      <c r="L43" s="17"/>
    </row>
    <row r="44" spans="1:12" ht="14.25">
      <c r="A44" s="39">
        <v>3</v>
      </c>
      <c r="B44" s="14">
        <v>841</v>
      </c>
      <c r="C44" s="14">
        <v>370</v>
      </c>
      <c r="D44" s="14">
        <v>370</v>
      </c>
      <c r="E44" s="14">
        <v>41</v>
      </c>
      <c r="F44" s="14">
        <v>10</v>
      </c>
      <c r="G44" s="14">
        <v>319</v>
      </c>
      <c r="H44" s="15">
        <v>97</v>
      </c>
      <c r="I44" s="15">
        <v>222</v>
      </c>
      <c r="J44" s="24">
        <f>IF(SUM(H44:I44)=G44,"","tot voix&lt;&gt;exp")</f>
      </c>
      <c r="K44" s="24">
        <f>IF(G44=D44-E44-F44,"","err exprimés")</f>
      </c>
      <c r="L44" s="17">
        <f>IF(C44&lt;&gt;D44,"emarg&lt;&gt;votants","")</f>
      </c>
    </row>
    <row r="45" spans="1:12" ht="14.25">
      <c r="A45" s="39" t="s">
        <v>23</v>
      </c>
      <c r="B45" s="33" t="s">
        <v>8</v>
      </c>
      <c r="C45" s="33"/>
      <c r="D45" s="40">
        <f>(1/B44)*D44</f>
        <v>0.43995243757431624</v>
      </c>
      <c r="E45" s="40">
        <f>(1/D44)*E44</f>
        <v>0.11081081081081082</v>
      </c>
      <c r="F45" s="40">
        <f>(1/D44)*F44</f>
        <v>0.02702702702702703</v>
      </c>
      <c r="G45" s="40">
        <f>(1/D44)*G44</f>
        <v>0.8621621621621622</v>
      </c>
      <c r="H45" s="40">
        <f>(1/$G$6)*H44</f>
        <v>0.4349775784753363</v>
      </c>
      <c r="I45" s="40">
        <f>(1/$G$6)*I44</f>
        <v>0.9955156950672646</v>
      </c>
      <c r="J45" s="41"/>
      <c r="K45" s="41"/>
      <c r="L45" s="17"/>
    </row>
    <row r="46" spans="1:12" ht="14.25">
      <c r="A46" s="39">
        <v>4</v>
      </c>
      <c r="B46" s="14">
        <v>832</v>
      </c>
      <c r="C46" s="14">
        <v>350</v>
      </c>
      <c r="D46" s="14">
        <v>350</v>
      </c>
      <c r="E46" s="14">
        <v>34</v>
      </c>
      <c r="F46" s="14">
        <v>12</v>
      </c>
      <c r="G46" s="14">
        <v>304</v>
      </c>
      <c r="H46" s="15">
        <v>122</v>
      </c>
      <c r="I46" s="15">
        <v>182</v>
      </c>
      <c r="J46" s="24">
        <f>IF(SUM(H46:I46)=G46,"","tot voix&lt;&gt;exp")</f>
      </c>
      <c r="K46" s="24">
        <f>IF(G46=D46-E46-F46,"","err exprimés")</f>
      </c>
      <c r="L46" s="17">
        <f>IF(C46&lt;&gt;D46,"emarg&lt;&gt;votants","")</f>
      </c>
    </row>
    <row r="47" spans="1:12" ht="14.25">
      <c r="A47" s="39" t="s">
        <v>5</v>
      </c>
      <c r="B47" s="33" t="s">
        <v>8</v>
      </c>
      <c r="C47" s="33"/>
      <c r="D47" s="40">
        <f>(1/B46)*D46</f>
        <v>0.4206730769230769</v>
      </c>
      <c r="E47" s="40">
        <f>(1/D46)*E46</f>
        <v>0.09714285714285714</v>
      </c>
      <c r="F47" s="40">
        <f>(1/D46)*F46</f>
        <v>0.03428571428571429</v>
      </c>
      <c r="G47" s="40">
        <f>(1/D46)*G46</f>
        <v>0.8685714285714285</v>
      </c>
      <c r="H47" s="40">
        <f>(1/$G$8)*H46</f>
        <v>0.37538461538461537</v>
      </c>
      <c r="I47" s="40">
        <f>(1/$G$8)*I46</f>
        <v>0.56</v>
      </c>
      <c r="J47" s="41"/>
      <c r="K47" s="41"/>
      <c r="L47" s="17"/>
    </row>
    <row r="48" spans="1:12" ht="14.25">
      <c r="A48" s="39">
        <v>5</v>
      </c>
      <c r="B48" s="14">
        <v>1035</v>
      </c>
      <c r="C48" s="14">
        <v>336</v>
      </c>
      <c r="D48" s="14">
        <v>336</v>
      </c>
      <c r="E48" s="14">
        <v>19</v>
      </c>
      <c r="F48" s="14">
        <v>14</v>
      </c>
      <c r="G48" s="14">
        <v>303</v>
      </c>
      <c r="H48" s="15">
        <v>98</v>
      </c>
      <c r="I48" s="15">
        <v>205</v>
      </c>
      <c r="J48" s="24">
        <f>IF(SUM(H48:I48)=G48,"","tot voix&lt;&gt;exp")</f>
      </c>
      <c r="K48" s="24">
        <f>IF(G48=D48-E48-F48,"","err exprimés")</f>
      </c>
      <c r="L48" s="17">
        <f>IF(C48&lt;&gt;D48,"emarg&lt;&gt;votants","")</f>
      </c>
    </row>
    <row r="49" spans="1:12" ht="14.25">
      <c r="A49" s="39" t="s">
        <v>18</v>
      </c>
      <c r="B49" s="33" t="s">
        <v>7</v>
      </c>
      <c r="C49" s="33"/>
      <c r="D49" s="40">
        <f>(1/B48)*D48</f>
        <v>0.32463768115942027</v>
      </c>
      <c r="E49" s="40">
        <f>(1/D48)*E48</f>
        <v>0.05654761904761904</v>
      </c>
      <c r="F49" s="40">
        <f>(1/D48)*F48</f>
        <v>0.041666666666666664</v>
      </c>
      <c r="G49" s="40">
        <f>(1/D48)*G48</f>
        <v>0.9017857142857142</v>
      </c>
      <c r="H49" s="40">
        <f>(1/$G$10)*H48</f>
        <v>0.34146341463414637</v>
      </c>
      <c r="I49" s="40">
        <f>(1/$G$10)*I48</f>
        <v>0.7142857142857143</v>
      </c>
      <c r="J49" s="41"/>
      <c r="K49" s="41"/>
      <c r="L49" s="17"/>
    </row>
    <row r="50" spans="1:12" ht="14.25">
      <c r="A50" s="39">
        <v>6</v>
      </c>
      <c r="B50" s="14">
        <v>774</v>
      </c>
      <c r="C50" s="14">
        <v>348</v>
      </c>
      <c r="D50" s="14">
        <v>348</v>
      </c>
      <c r="E50" s="14">
        <v>35</v>
      </c>
      <c r="F50" s="14">
        <v>11</v>
      </c>
      <c r="G50" s="14">
        <v>302</v>
      </c>
      <c r="H50" s="15">
        <v>106</v>
      </c>
      <c r="I50" s="15">
        <v>196</v>
      </c>
      <c r="J50" s="24">
        <f>IF(SUM(H50:I50)=G50,"","tot voix&lt;&gt;exp")</f>
      </c>
      <c r="K50" s="24">
        <f>IF(G50=D50-E50-F50,"","err exprimés")</f>
      </c>
      <c r="L50" s="17">
        <f>IF(C50&lt;&gt;D50,"emarg&lt;&gt;votants","")</f>
      </c>
    </row>
    <row r="51" spans="1:12" ht="14.25">
      <c r="A51" s="39" t="s">
        <v>9</v>
      </c>
      <c r="B51" s="33" t="s">
        <v>7</v>
      </c>
      <c r="C51" s="33"/>
      <c r="D51" s="40">
        <f>(1/B50)*D50</f>
        <v>0.4496124031007752</v>
      </c>
      <c r="E51" s="40">
        <f>(1/D50)*E50</f>
        <v>0.10057471264367816</v>
      </c>
      <c r="F51" s="40">
        <f>(1/D50)*F50</f>
        <v>0.031609195402298854</v>
      </c>
      <c r="G51" s="40">
        <f>(1/D50)*G50</f>
        <v>0.867816091954023</v>
      </c>
      <c r="H51" s="40">
        <f>(1/$G$12)*H50</f>
        <v>0.3719298245614035</v>
      </c>
      <c r="I51" s="40">
        <f>(1/$G$12)*I50</f>
        <v>0.6877192982456141</v>
      </c>
      <c r="J51" s="24"/>
      <c r="K51" s="24"/>
      <c r="L51" s="17"/>
    </row>
    <row r="52" spans="1:12" ht="14.25">
      <c r="A52" s="39">
        <v>7</v>
      </c>
      <c r="B52" s="14">
        <v>975</v>
      </c>
      <c r="C52" s="14">
        <v>410</v>
      </c>
      <c r="D52" s="14">
        <v>410</v>
      </c>
      <c r="E52" s="14">
        <v>36</v>
      </c>
      <c r="F52" s="14">
        <v>18</v>
      </c>
      <c r="G52" s="14">
        <v>356</v>
      </c>
      <c r="H52" s="15">
        <v>104</v>
      </c>
      <c r="I52" s="15">
        <v>252</v>
      </c>
      <c r="J52" s="24">
        <f>IF(SUM(H52:I52)=G52,"","tot voix&lt;&gt;exp")</f>
      </c>
      <c r="K52" s="24">
        <f>IF(G52=D52-E52-F52,"","err exprimés")</f>
      </c>
      <c r="L52" s="17">
        <f>IF(C52&lt;&gt;D52,"emarg&lt;&gt;votants","")</f>
      </c>
    </row>
    <row r="53" spans="1:12" ht="14.25">
      <c r="A53" s="39" t="s">
        <v>19</v>
      </c>
      <c r="B53" s="33" t="s">
        <v>7</v>
      </c>
      <c r="C53" s="33"/>
      <c r="D53" s="40">
        <f>(1/B52)*D52</f>
        <v>0.4205128205128205</v>
      </c>
      <c r="E53" s="40">
        <f>(1/D52)*E52</f>
        <v>0.08780487804878048</v>
      </c>
      <c r="F53" s="40">
        <f>(1/D52)*F52</f>
        <v>0.04390243902439024</v>
      </c>
      <c r="G53" s="40">
        <f>(1/D52)*G52</f>
        <v>0.8682926829268293</v>
      </c>
      <c r="H53" s="40">
        <f>(1/$G$14)*H52</f>
        <v>0.3387622149837134</v>
      </c>
      <c r="I53" s="40">
        <f>(1/$G$14)*I52</f>
        <v>0.8208469055374593</v>
      </c>
      <c r="J53" s="24"/>
      <c r="K53" s="24"/>
      <c r="L53" s="17"/>
    </row>
    <row r="54" spans="1:12" ht="14.25">
      <c r="A54" s="42" t="s">
        <v>15</v>
      </c>
      <c r="B54" s="35">
        <f aca="true" t="shared" si="21" ref="B54:I54">B40+B42+B44+B46+B48+B50+B52</f>
        <v>6084</v>
      </c>
      <c r="C54" s="35">
        <f t="shared" si="21"/>
        <v>2416</v>
      </c>
      <c r="D54" s="35">
        <f t="shared" si="21"/>
        <v>2416</v>
      </c>
      <c r="E54" s="35">
        <f t="shared" si="21"/>
        <v>208</v>
      </c>
      <c r="F54" s="35">
        <f t="shared" si="21"/>
        <v>101</v>
      </c>
      <c r="G54" s="35">
        <f t="shared" si="21"/>
        <v>2107</v>
      </c>
      <c r="H54" s="35">
        <f t="shared" si="21"/>
        <v>715</v>
      </c>
      <c r="I54" s="35">
        <f t="shared" si="21"/>
        <v>1392</v>
      </c>
      <c r="J54" s="24">
        <f>IF(SUM(H54:I54)=G54,"","tot voix &lt;&gt; exp")</f>
      </c>
      <c r="K54" s="24">
        <f>IF(G54=D54-E54-F54,"","err exprimés")</f>
      </c>
      <c r="L54" s="17">
        <f>IF(C54&lt;&gt;D54,"emarg&lt;&gt;votants","")</f>
      </c>
    </row>
    <row r="55" spans="1:12" ht="14.25">
      <c r="A55" s="39" t="s">
        <v>6</v>
      </c>
      <c r="B55" s="33"/>
      <c r="C55" s="33"/>
      <c r="D55" s="40">
        <f>(1/B54)*D54</f>
        <v>0.3971071663379356</v>
      </c>
      <c r="E55" s="40">
        <f>(1/D54)*E54</f>
        <v>0.08609271523178808</v>
      </c>
      <c r="F55" s="40">
        <f>(1/D54)*F54</f>
        <v>0.0418046357615894</v>
      </c>
      <c r="G55" s="40">
        <f>(1/D54)*G54</f>
        <v>0.8721026490066225</v>
      </c>
      <c r="H55" s="40">
        <f>(1/$G$16)*H54</f>
        <v>1.847545219638243</v>
      </c>
      <c r="I55" s="40">
        <f>(1/$G$16)*I54</f>
        <v>3.5968992248062017</v>
      </c>
      <c r="J55" s="41"/>
      <c r="K55" s="41"/>
      <c r="L55" s="17"/>
    </row>
    <row r="56" spans="1:12" ht="14.25">
      <c r="A56" s="39">
        <v>8</v>
      </c>
      <c r="B56" s="14">
        <v>923</v>
      </c>
      <c r="C56" s="14">
        <v>383</v>
      </c>
      <c r="D56" s="14">
        <v>383</v>
      </c>
      <c r="E56" s="14">
        <v>13</v>
      </c>
      <c r="F56" s="14">
        <v>30</v>
      </c>
      <c r="G56" s="14">
        <v>340</v>
      </c>
      <c r="H56" s="15">
        <v>118</v>
      </c>
      <c r="I56" s="15">
        <v>222</v>
      </c>
      <c r="J56" s="24">
        <f>IF(SUM(H56:I56)=G56,"","tot voix&lt;&gt;exp")</f>
      </c>
      <c r="K56" s="24">
        <f>IF(G56=D56-E56-F56,"","err exprimés")</f>
      </c>
      <c r="L56" s="17">
        <f>IF(C56&lt;&gt;D56,"emarg&lt;&gt;votants","")</f>
      </c>
    </row>
    <row r="57" spans="1:12" ht="14.25">
      <c r="A57" s="39" t="s">
        <v>24</v>
      </c>
      <c r="B57" s="33" t="s">
        <v>7</v>
      </c>
      <c r="C57" s="33"/>
      <c r="D57" s="40">
        <f>(1/B56)*D56</f>
        <v>0.41495124593716143</v>
      </c>
      <c r="E57" s="40">
        <f>(1/D56)*E56</f>
        <v>0.033942558746736295</v>
      </c>
      <c r="F57" s="40">
        <f>(1/D56)*F56</f>
        <v>0.0783289817232376</v>
      </c>
      <c r="G57" s="40">
        <f>(1/D56)*G56</f>
        <v>0.8877284595300261</v>
      </c>
      <c r="H57" s="40">
        <f>(1/$G$18)*H56</f>
        <v>0.056057007125890734</v>
      </c>
      <c r="I57" s="40">
        <f>(1/$G$18)*I56</f>
        <v>0.10546318289786223</v>
      </c>
      <c r="J57" s="41"/>
      <c r="K57" s="41"/>
      <c r="L57" s="17"/>
    </row>
    <row r="58" spans="1:12" ht="14.25">
      <c r="A58" s="39">
        <v>9</v>
      </c>
      <c r="B58" s="14">
        <v>1017</v>
      </c>
      <c r="C58" s="14">
        <v>454</v>
      </c>
      <c r="D58" s="14">
        <v>454</v>
      </c>
      <c r="E58" s="14">
        <v>30</v>
      </c>
      <c r="F58" s="14">
        <v>18</v>
      </c>
      <c r="G58" s="14">
        <v>406</v>
      </c>
      <c r="H58" s="15">
        <v>157</v>
      </c>
      <c r="I58" s="15">
        <v>249</v>
      </c>
      <c r="J58" s="24">
        <f>IF(SUM(H58:I58)=G58,"","tot voix&lt;&gt;exp")</f>
      </c>
      <c r="K58" s="24">
        <f>IF(G58=D58-E58-F58,"","err exprimés")</f>
      </c>
      <c r="L58" s="17">
        <f>IF(C58&lt;&gt;D58,"emarg&lt;&gt;votants","")</f>
      </c>
    </row>
    <row r="59" spans="1:12" ht="14.25">
      <c r="A59" s="39" t="s">
        <v>25</v>
      </c>
      <c r="B59" s="33" t="s">
        <v>7</v>
      </c>
      <c r="C59" s="33"/>
      <c r="D59" s="40">
        <f>(1/B58)*D58</f>
        <v>0.44641101278269424</v>
      </c>
      <c r="E59" s="40" t="s">
        <v>6</v>
      </c>
      <c r="F59" s="40">
        <f>(1/D58)*F58</f>
        <v>0.039647577092511016</v>
      </c>
      <c r="G59" s="40">
        <f>(1/D58)*G58</f>
        <v>0.894273127753304</v>
      </c>
      <c r="H59" s="40">
        <f>(1/$G$20)*H58</f>
        <v>0.5130718954248367</v>
      </c>
      <c r="I59" s="40">
        <f>(1/$G$20)*I58</f>
        <v>0.8137254901960784</v>
      </c>
      <c r="J59" s="41"/>
      <c r="K59" s="41"/>
      <c r="L59" s="17"/>
    </row>
    <row r="60" spans="1:12" ht="14.25">
      <c r="A60" s="39">
        <v>10</v>
      </c>
      <c r="B60" s="14">
        <v>840</v>
      </c>
      <c r="C60" s="14">
        <v>335</v>
      </c>
      <c r="D60" s="14">
        <v>335</v>
      </c>
      <c r="E60" s="14">
        <v>16</v>
      </c>
      <c r="F60" s="14">
        <v>15</v>
      </c>
      <c r="G60" s="14">
        <v>304</v>
      </c>
      <c r="H60" s="15">
        <v>105</v>
      </c>
      <c r="I60" s="15">
        <v>199</v>
      </c>
      <c r="J60" s="24">
        <f>IF(SUM(H60:I60)=G60,"","tot voix&lt;&gt;exp")</f>
      </c>
      <c r="K60" s="24">
        <f>IF(G60=D60-E60-F60,"","err exprimés")</f>
      </c>
      <c r="L60" s="17">
        <f>IF(C60&lt;&gt;D60,"emarg&lt;&gt;votants","")</f>
      </c>
    </row>
    <row r="61" spans="1:12" ht="14.25">
      <c r="A61" s="39" t="s">
        <v>12</v>
      </c>
      <c r="B61" s="33" t="s">
        <v>8</v>
      </c>
      <c r="C61" s="33"/>
      <c r="D61" s="40">
        <f>(1/B60)*D60</f>
        <v>0.39880952380952384</v>
      </c>
      <c r="E61" s="40">
        <f>(1/D60)*E60</f>
        <v>0.04776119402985075</v>
      </c>
      <c r="F61" s="40">
        <f>(1/D60)*F60</f>
        <v>0.04477611940298507</v>
      </c>
      <c r="G61" s="40">
        <f>(1/D60)*G60</f>
        <v>0.9074626865671642</v>
      </c>
      <c r="H61" s="40">
        <f>(1/$G$22)*H60</f>
        <v>0.27704485488126646</v>
      </c>
      <c r="I61" s="40">
        <f>(1/$G$22)*I60</f>
        <v>0.525065963060686</v>
      </c>
      <c r="J61" s="41"/>
      <c r="K61" s="41"/>
      <c r="L61" s="17"/>
    </row>
    <row r="62" spans="1:12" ht="14.25">
      <c r="A62" s="39">
        <v>11</v>
      </c>
      <c r="B62" s="14">
        <v>994</v>
      </c>
      <c r="C62" s="14">
        <v>366</v>
      </c>
      <c r="D62" s="14">
        <v>366</v>
      </c>
      <c r="E62" s="14">
        <v>26</v>
      </c>
      <c r="F62" s="14">
        <v>15</v>
      </c>
      <c r="G62" s="14">
        <v>325</v>
      </c>
      <c r="H62" s="15">
        <v>134</v>
      </c>
      <c r="I62" s="15">
        <v>191</v>
      </c>
      <c r="J62" s="24">
        <f>IF(SUM(H62:I62)=G62,"","tot voix&lt;&gt;exp")</f>
      </c>
      <c r="K62" s="24">
        <f>IF(G62=D62-E62-F62,"","err exprimés")</f>
      </c>
      <c r="L62" s="17">
        <f>IF(C62&lt;&gt;D62,"emarg&lt;&gt;votants","")</f>
      </c>
    </row>
    <row r="63" spans="1:12" ht="14.25">
      <c r="A63" s="39" t="s">
        <v>13</v>
      </c>
      <c r="B63" s="33" t="s">
        <v>8</v>
      </c>
      <c r="C63" s="33"/>
      <c r="D63" s="40">
        <f>(1/B62)*D62</f>
        <v>0.3682092555331992</v>
      </c>
      <c r="E63" s="40">
        <f>(1/D62)*E62</f>
        <v>0.07103825136612021</v>
      </c>
      <c r="F63" s="40">
        <f>(1/D62)*F62</f>
        <v>0.040983606557377046</v>
      </c>
      <c r="G63" s="40">
        <f>(1/D62)*G62</f>
        <v>0.8879781420765027</v>
      </c>
      <c r="H63" s="40">
        <f>(1/$G$24)*H62</f>
        <v>0.4908424908424908</v>
      </c>
      <c r="I63" s="40">
        <f>(1/$G$24)*I62</f>
        <v>0.6996336996336996</v>
      </c>
      <c r="J63" s="41"/>
      <c r="K63" s="41"/>
      <c r="L63" s="17"/>
    </row>
    <row r="64" spans="1:12" ht="14.25">
      <c r="A64" s="39">
        <v>12</v>
      </c>
      <c r="B64" s="14">
        <v>790</v>
      </c>
      <c r="C64" s="14">
        <v>288</v>
      </c>
      <c r="D64" s="14">
        <v>288</v>
      </c>
      <c r="E64" s="14">
        <v>28</v>
      </c>
      <c r="F64" s="14">
        <v>7</v>
      </c>
      <c r="G64" s="14">
        <v>253</v>
      </c>
      <c r="H64" s="15">
        <v>67</v>
      </c>
      <c r="I64" s="15">
        <v>186</v>
      </c>
      <c r="J64" s="24">
        <f>IF(SUM(H64:I64)=G64,"","tot voix&lt;&gt;exp")</f>
      </c>
      <c r="K64" s="24">
        <f>IF(G64=D64-E64-F64,"","err exprimés")</f>
      </c>
      <c r="L64" s="17">
        <f>IF(C64&lt;&gt;D64,"emarg&lt;&gt;votants","")</f>
      </c>
    </row>
    <row r="65" spans="1:12" ht="14.25">
      <c r="A65" s="39" t="s">
        <v>11</v>
      </c>
      <c r="B65" s="33" t="s">
        <v>7</v>
      </c>
      <c r="C65" s="33"/>
      <c r="D65" s="40">
        <f>(1/B64)*D64</f>
        <v>0.36455696202531646</v>
      </c>
      <c r="E65" s="40">
        <f>(1/D64)*E64</f>
        <v>0.09722222222222221</v>
      </c>
      <c r="F65" s="40">
        <f>(1/D64)*F64</f>
        <v>0.024305555555555552</v>
      </c>
      <c r="G65" s="40">
        <f>(1/D64)*G64</f>
        <v>0.8784722222222222</v>
      </c>
      <c r="H65" s="40">
        <f>(1/$G$26)*H64</f>
        <v>0.2067901234567901</v>
      </c>
      <c r="I65" s="40">
        <f>(1/$G$26)*I64</f>
        <v>0.5740740740740741</v>
      </c>
      <c r="J65" s="41"/>
      <c r="K65" s="41"/>
      <c r="L65" s="17"/>
    </row>
    <row r="66" spans="1:12" ht="14.25">
      <c r="A66" s="39">
        <v>13</v>
      </c>
      <c r="B66" s="14">
        <v>6</v>
      </c>
      <c r="C66" s="14">
        <v>4</v>
      </c>
      <c r="D66" s="14">
        <v>4</v>
      </c>
      <c r="E66" s="14">
        <v>3</v>
      </c>
      <c r="F66" s="14">
        <v>0</v>
      </c>
      <c r="G66" s="14">
        <v>1</v>
      </c>
      <c r="H66" s="15">
        <v>1</v>
      </c>
      <c r="I66" s="15">
        <v>0</v>
      </c>
      <c r="J66" s="24">
        <f>IF(SUM(H66:I66)=G66,"","tot voix&lt;&gt;exp")</f>
      </c>
      <c r="K66" s="24">
        <f>IF(G66=D66-E66-F66,"","err exprimés")</f>
      </c>
      <c r="L66" s="17">
        <f>IF(C66&lt;&gt;D66,"emarg&lt;&gt;votants","")</f>
      </c>
    </row>
    <row r="67" spans="1:12" ht="14.25">
      <c r="A67" s="39" t="s">
        <v>26</v>
      </c>
      <c r="B67" s="33" t="s">
        <v>7</v>
      </c>
      <c r="C67" s="33"/>
      <c r="D67" s="40">
        <f>(1/B66)*D66</f>
        <v>0.6666666666666666</v>
      </c>
      <c r="E67" s="40">
        <f>(1/D66)*E66</f>
        <v>0.75</v>
      </c>
      <c r="F67" s="40">
        <f>(1/D66)*F66</f>
        <v>0</v>
      </c>
      <c r="G67" s="40">
        <f>(1/D66)*G66</f>
        <v>0.25</v>
      </c>
      <c r="H67" s="40">
        <f>(1/$G$28)*H66</f>
        <v>0.0040650406504065045</v>
      </c>
      <c r="I67" s="40">
        <f>(1/$G$28)*I66</f>
        <v>0</v>
      </c>
      <c r="J67" s="24"/>
      <c r="K67" s="24"/>
      <c r="L67" s="24"/>
    </row>
    <row r="68" spans="1:12" ht="14.25">
      <c r="A68" s="42" t="s">
        <v>16</v>
      </c>
      <c r="B68" s="35">
        <f aca="true" t="shared" si="22" ref="B68:G68">B56+B58+B60+B62+B64+B66</f>
        <v>4570</v>
      </c>
      <c r="C68" s="35">
        <f t="shared" si="22"/>
        <v>1830</v>
      </c>
      <c r="D68" s="35">
        <f t="shared" si="22"/>
        <v>1830</v>
      </c>
      <c r="E68" s="35">
        <f t="shared" si="22"/>
        <v>116</v>
      </c>
      <c r="F68" s="35">
        <f t="shared" si="22"/>
        <v>85</v>
      </c>
      <c r="G68" s="35">
        <f t="shared" si="22"/>
        <v>1629</v>
      </c>
      <c r="H68" s="35">
        <f>H56+H58+H60+H62+H64+H66</f>
        <v>582</v>
      </c>
      <c r="I68" s="35">
        <f>I56+I58+I60+I62+I64+I66</f>
        <v>1047</v>
      </c>
      <c r="J68" s="24">
        <f>IF(SUM(H68:I68)=G68,"","tot voix&lt;&gt;exp")</f>
      </c>
      <c r="K68" s="24">
        <f>IF(G68=D68-E68-F68,"","err exprimés")</f>
      </c>
      <c r="L68" s="17">
        <f>IF(C68&lt;&gt;D68,"emarg&lt;&gt;votants","")</f>
      </c>
    </row>
    <row r="69" spans="1:12" ht="14.25">
      <c r="A69" s="39" t="s">
        <v>6</v>
      </c>
      <c r="B69" s="33"/>
      <c r="C69" s="33"/>
      <c r="D69" s="40">
        <f>(1/B68)*D68</f>
        <v>0.40043763676148797</v>
      </c>
      <c r="E69" s="40">
        <f>(1/D68)*E68</f>
        <v>0.0633879781420765</v>
      </c>
      <c r="F69" s="40">
        <f>(1/D68)*F68</f>
        <v>0.04644808743169399</v>
      </c>
      <c r="G69" s="40">
        <f>(1/D68)*G68</f>
        <v>0.8901639344262295</v>
      </c>
      <c r="H69" s="40">
        <f>(1/$G$30)*H68</f>
        <v>145.5</v>
      </c>
      <c r="I69" s="40">
        <f>(1/$G$30)*I68</f>
        <v>261.75</v>
      </c>
      <c r="J69" s="41"/>
      <c r="K69" s="41"/>
      <c r="L69" s="41"/>
    </row>
    <row r="70" spans="1:12" ht="18">
      <c r="A70" s="43" t="s">
        <v>17</v>
      </c>
      <c r="B70" s="44">
        <f aca="true" t="shared" si="23" ref="B70:G70">B54+B68</f>
        <v>10654</v>
      </c>
      <c r="C70" s="44">
        <f t="shared" si="23"/>
        <v>4246</v>
      </c>
      <c r="D70" s="44">
        <f t="shared" si="23"/>
        <v>4246</v>
      </c>
      <c r="E70" s="44">
        <f t="shared" si="23"/>
        <v>324</v>
      </c>
      <c r="F70" s="44">
        <f t="shared" si="23"/>
        <v>186</v>
      </c>
      <c r="G70" s="44">
        <f t="shared" si="23"/>
        <v>3736</v>
      </c>
      <c r="H70" s="45">
        <f>H54+H68</f>
        <v>1297</v>
      </c>
      <c r="I70" s="45">
        <f>I54+I68</f>
        <v>2439</v>
      </c>
      <c r="J70" s="24">
        <f>IF(SUM(H70:I70)=G70,"","tot voix&lt;&gt;exp")</f>
      </c>
      <c r="K70" s="24">
        <f>IF(G70=D70-E70-F70,"","err exprimés")</f>
      </c>
      <c r="L70" s="17">
        <f>IF(C70&lt;&gt;D70,"emarg&lt;&gt;votants","")</f>
      </c>
    </row>
    <row r="71" spans="1:12" ht="20.25">
      <c r="A71" s="33" t="s">
        <v>6</v>
      </c>
      <c r="B71" s="46"/>
      <c r="C71" s="46"/>
      <c r="D71" s="47">
        <f>(1/B70)*D70</f>
        <v>0.3985357612164445</v>
      </c>
      <c r="E71" s="47">
        <f>(1/D70)*E70</f>
        <v>0.07630711257654263</v>
      </c>
      <c r="F71" s="47">
        <f>(1/D70)*F70</f>
        <v>0.043805934997644846</v>
      </c>
      <c r="G71" s="47">
        <f>(1/D70)*G70</f>
        <v>0.8798869524258126</v>
      </c>
      <c r="H71" s="48">
        <f>(1/$G$32)*H70</f>
        <v>0.8466057441253264</v>
      </c>
      <c r="I71" s="48">
        <f>(1/$G$32)*I70</f>
        <v>1.5920365535248042</v>
      </c>
      <c r="J71" s="24"/>
      <c r="K71" s="24"/>
      <c r="L71" s="24"/>
    </row>
  </sheetData>
  <sheetProtection/>
  <printOptions horizontalCentered="1" verticalCentered="1"/>
  <pageMargins left="0" right="0" top="0.4330708661417323" bottom="0" header="0" footer="0"/>
  <pageSetup horizontalDpi="600" verticalDpi="600" orientation="landscape" paperSize="9" scale="75" r:id="rId1"/>
  <headerFooter alignWithMargins="0">
    <oddHeader>&amp;L&amp;"Times New Roman,Gras italique"&amp;14VILLE DE DIGNE-LES-BAINS&amp;C&amp;"Arial Black,Normal"&amp;20ÉLECTIONS  RÉGIONALES&amp;R&amp;"Times New Roman,Gras italique"&amp;14 20 juin 2021 (1er Tour)</oddHeader>
    <oddFooter xml:space="preserve">&amp;R&amp;12  &amp;10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DIGNE LES BAINS</dc:creator>
  <cp:keywords/>
  <dc:description/>
  <cp:lastModifiedBy>DEVILLELE Cyrille</cp:lastModifiedBy>
  <cp:lastPrinted>2021-06-20T19:27:00Z</cp:lastPrinted>
  <dcterms:created xsi:type="dcterms:W3CDTF">1997-05-15T16:22:16Z</dcterms:created>
  <dcterms:modified xsi:type="dcterms:W3CDTF">2021-06-28T07:08:17Z</dcterms:modified>
  <cp:category/>
  <cp:version/>
  <cp:contentType/>
  <cp:contentStatus/>
</cp:coreProperties>
</file>